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18315" windowHeight="123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37" i="1"/>
  <c r="C37"/>
  <c r="F36"/>
  <c r="E36"/>
  <c r="D36"/>
  <c r="C36"/>
  <c r="F35"/>
  <c r="E35"/>
  <c r="D35"/>
  <c r="D16" s="1"/>
  <c r="C35"/>
  <c r="E25"/>
  <c r="E6" s="1"/>
  <c r="D25"/>
  <c r="C25"/>
  <c r="E24"/>
  <c r="E5" s="1"/>
  <c r="D24"/>
  <c r="C24"/>
  <c r="C5" s="1"/>
  <c r="E23"/>
  <c r="E4" s="1"/>
  <c r="D23"/>
  <c r="D4" s="1"/>
  <c r="C23"/>
  <c r="G18"/>
  <c r="F18"/>
  <c r="E18"/>
  <c r="D18"/>
  <c r="C18"/>
  <c r="B18"/>
  <c r="G17"/>
  <c r="F17"/>
  <c r="E17"/>
  <c r="D17"/>
  <c r="C17"/>
  <c r="B17"/>
  <c r="G16"/>
  <c r="F16"/>
  <c r="E16"/>
  <c r="C16"/>
  <c r="B16"/>
  <c r="G15"/>
  <c r="F15"/>
  <c r="E15"/>
  <c r="D15"/>
  <c r="C15"/>
  <c r="B15"/>
  <c r="B5"/>
  <c r="D5"/>
  <c r="F5"/>
  <c r="G5"/>
  <c r="B6"/>
  <c r="C6"/>
  <c r="D6"/>
  <c r="F6"/>
  <c r="G6"/>
  <c r="B7"/>
  <c r="C7"/>
  <c r="D7"/>
  <c r="E7"/>
  <c r="F7"/>
  <c r="G7"/>
  <c r="C4"/>
  <c r="F4"/>
  <c r="G4"/>
  <c r="B4"/>
  <c r="B21"/>
  <c r="A37"/>
  <c r="A36"/>
  <c r="A35"/>
  <c r="B26"/>
  <c r="G25"/>
  <c r="G23"/>
  <c r="A17"/>
  <c r="A18"/>
  <c r="A16"/>
</calcChain>
</file>

<file path=xl/sharedStrings.xml><?xml version="1.0" encoding="utf-8"?>
<sst xmlns="http://schemas.openxmlformats.org/spreadsheetml/2006/main" count="37" uniqueCount="12">
  <si>
    <t>2010년 1분기</t>
    <phoneticPr fontId="2" type="noConversion"/>
  </si>
  <si>
    <t>2010년 2분기</t>
    <phoneticPr fontId="2" type="noConversion"/>
  </si>
  <si>
    <t>2010년 3분기</t>
    <phoneticPr fontId="2" type="noConversion"/>
  </si>
  <si>
    <t>2010년 4분기</t>
    <phoneticPr fontId="2" type="noConversion"/>
  </si>
  <si>
    <t>2011년 1분기</t>
    <phoneticPr fontId="2" type="noConversion"/>
  </si>
  <si>
    <t>2011년 2분기</t>
    <phoneticPr fontId="2" type="noConversion"/>
  </si>
  <si>
    <t>A-DATA</t>
    <phoneticPr fontId="2" type="noConversion"/>
  </si>
  <si>
    <t>대만 4개사 영업이익 추이</t>
    <phoneticPr fontId="2" type="noConversion"/>
  </si>
  <si>
    <t>대만 4개사 매출 추이</t>
    <phoneticPr fontId="2" type="noConversion"/>
  </si>
  <si>
    <t>Trenscend</t>
    <phoneticPr fontId="2" type="noConversion"/>
  </si>
  <si>
    <t>Phison</t>
    <phoneticPr fontId="2" type="noConversion"/>
  </si>
  <si>
    <t>PQI</t>
    <phoneticPr fontId="2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</si>
</sst>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7" formatCode="_-[$$-409]* #,##0.00_ ;_-[$$-409]* \-#,##0.00\ ;_-[$$-409]* &quot;-&quot;??_ ;_-@_ "/>
  </numFmts>
  <fonts count="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">
    <xf numFmtId="0" fontId="0" fillId="0" borderId="0" xfId="0">
      <alignment vertical="center"/>
    </xf>
    <xf numFmtId="177" fontId="0" fillId="0" borderId="0" xfId="0" applyNumberFormat="1">
      <alignment vertical="center"/>
    </xf>
    <xf numFmtId="177" fontId="0" fillId="0" borderId="0" xfId="1" applyNumberFormat="1" applyFont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Sheet1!$A$4</c:f>
              <c:strCache>
                <c:ptCount val="1"/>
                <c:pt idx="0">
                  <c:v>A-DATA</c:v>
                </c:pt>
              </c:strCache>
            </c:strRef>
          </c:tx>
          <c:cat>
            <c:strRef>
              <c:f>Sheet1!$B$3:$G$3</c:f>
              <c:strCache>
                <c:ptCount val="6"/>
                <c:pt idx="0">
                  <c:v>2010년 1분기</c:v>
                </c:pt>
                <c:pt idx="1">
                  <c:v>2010년 2분기</c:v>
                </c:pt>
                <c:pt idx="2">
                  <c:v>2010년 3분기</c:v>
                </c:pt>
                <c:pt idx="3">
                  <c:v>2010년 4분기</c:v>
                </c:pt>
                <c:pt idx="4">
                  <c:v>2011년 1분기</c:v>
                </c:pt>
                <c:pt idx="5">
                  <c:v>2011년 2분기</c:v>
                </c:pt>
              </c:strCache>
            </c:strRef>
          </c:cat>
          <c:val>
            <c:numRef>
              <c:f>Sheet1!$B$4:$G$4</c:f>
              <c:numCache>
                <c:formatCode>_-[$$-409]* #,##0.00_ ;_-[$$-409]* \-#,##0.00\ ;_-[$$-409]* "-"??_ ;_-@_ </c:formatCode>
                <c:ptCount val="6"/>
                <c:pt idx="0">
                  <c:v>407.03328750765047</c:v>
                </c:pt>
                <c:pt idx="1">
                  <c:v>363.95216560353617</c:v>
                </c:pt>
                <c:pt idx="2">
                  <c:v>364.596391866712</c:v>
                </c:pt>
                <c:pt idx="3">
                  <c:v>308.6824378102686</c:v>
                </c:pt>
                <c:pt idx="4">
                  <c:v>277.84151110506633</c:v>
                </c:pt>
                <c:pt idx="5">
                  <c:v>242.44553553213194</c:v>
                </c:pt>
              </c:numCache>
            </c:numRef>
          </c:val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Trenscend</c:v>
                </c:pt>
              </c:strCache>
            </c:strRef>
          </c:tx>
          <c:cat>
            <c:strRef>
              <c:f>Sheet1!$B$3:$G$3</c:f>
              <c:strCache>
                <c:ptCount val="6"/>
                <c:pt idx="0">
                  <c:v>2010년 1분기</c:v>
                </c:pt>
                <c:pt idx="1">
                  <c:v>2010년 2분기</c:v>
                </c:pt>
                <c:pt idx="2">
                  <c:v>2010년 3분기</c:v>
                </c:pt>
                <c:pt idx="3">
                  <c:v>2010년 4분기</c:v>
                </c:pt>
                <c:pt idx="4">
                  <c:v>2011년 1분기</c:v>
                </c:pt>
                <c:pt idx="5">
                  <c:v>2011년 2분기</c:v>
                </c:pt>
              </c:strCache>
            </c:strRef>
          </c:cat>
          <c:val>
            <c:numRef>
              <c:f>Sheet1!$B$5:$G$5</c:f>
              <c:numCache>
                <c:formatCode>_-[$$-409]* #,##0.00_ ;_-[$$-409]* \-#,##0.00\ ;_-[$$-409]* "-"??_ ;_-@_ </c:formatCode>
                <c:ptCount val="6"/>
                <c:pt idx="0">
                  <c:v>282.59395568854131</c:v>
                </c:pt>
                <c:pt idx="1">
                  <c:v>233.25329626657597</c:v>
                </c:pt>
                <c:pt idx="2">
                  <c:v>284.99304889493374</c:v>
                </c:pt>
                <c:pt idx="3">
                  <c:v>296.7237866848011</c:v>
                </c:pt>
                <c:pt idx="4">
                  <c:v>262.1324451819109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Sheet1!$A$6</c:f>
              <c:strCache>
                <c:ptCount val="1"/>
                <c:pt idx="0">
                  <c:v>Phison</c:v>
                </c:pt>
              </c:strCache>
            </c:strRef>
          </c:tx>
          <c:cat>
            <c:strRef>
              <c:f>Sheet1!$B$3:$G$3</c:f>
              <c:strCache>
                <c:ptCount val="6"/>
                <c:pt idx="0">
                  <c:v>2010년 1분기</c:v>
                </c:pt>
                <c:pt idx="1">
                  <c:v>2010년 2분기</c:v>
                </c:pt>
                <c:pt idx="2">
                  <c:v>2010년 3분기</c:v>
                </c:pt>
                <c:pt idx="3">
                  <c:v>2010년 4분기</c:v>
                </c:pt>
                <c:pt idx="4">
                  <c:v>2011년 1분기</c:v>
                </c:pt>
                <c:pt idx="5">
                  <c:v>2011년 2분기</c:v>
                </c:pt>
              </c:strCache>
            </c:strRef>
          </c:cat>
          <c:val>
            <c:numRef>
              <c:f>Sheet1!$B$6:$G$6</c:f>
              <c:numCache>
                <c:formatCode>_-[$$-409]* #,##0.00_ ;_-[$$-409]* \-#,##0.00\ ;_-[$$-409]* "-"??_ ;_-@_ </c:formatCode>
                <c:ptCount val="6"/>
                <c:pt idx="0">
                  <c:v>277.09663205712343</c:v>
                </c:pt>
                <c:pt idx="1">
                  <c:v>260.44034350221017</c:v>
                </c:pt>
                <c:pt idx="2">
                  <c:v>293.0834360013601</c:v>
                </c:pt>
                <c:pt idx="3">
                  <c:v>272.65742558313502</c:v>
                </c:pt>
                <c:pt idx="4">
                  <c:v>266.84177757225433</c:v>
                </c:pt>
                <c:pt idx="5">
                  <c:v>527.84489491062902</c:v>
                </c:pt>
              </c:numCache>
            </c:numRef>
          </c:val>
        </c:ser>
        <c:ser>
          <c:idx val="3"/>
          <c:order val="3"/>
          <c:tx>
            <c:strRef>
              <c:f>Sheet1!$A$7</c:f>
              <c:strCache>
                <c:ptCount val="1"/>
                <c:pt idx="0">
                  <c:v>PQI</c:v>
                </c:pt>
              </c:strCache>
            </c:strRef>
          </c:tx>
          <c:cat>
            <c:strRef>
              <c:f>Sheet1!$B$3:$G$3</c:f>
              <c:strCache>
                <c:ptCount val="6"/>
                <c:pt idx="0">
                  <c:v>2010년 1분기</c:v>
                </c:pt>
                <c:pt idx="1">
                  <c:v>2010년 2분기</c:v>
                </c:pt>
                <c:pt idx="2">
                  <c:v>2010년 3분기</c:v>
                </c:pt>
                <c:pt idx="3">
                  <c:v>2010년 4분기</c:v>
                </c:pt>
                <c:pt idx="4">
                  <c:v>2011년 1분기</c:v>
                </c:pt>
                <c:pt idx="5">
                  <c:v>2011년 2분기</c:v>
                </c:pt>
              </c:strCache>
            </c:strRef>
          </c:cat>
          <c:val>
            <c:numRef>
              <c:f>Sheet1!$B$7:$G$7</c:f>
              <c:numCache>
                <c:formatCode>_-[$$-409]* #,##0.00_ ;_-[$$-409]* \-#,##0.00\ ;_-[$$-409]* "-"??_ ;_-@_ </c:formatCode>
                <c:ptCount val="6"/>
                <c:pt idx="0">
                  <c:v>68.622362896973812</c:v>
                </c:pt>
                <c:pt idx="1">
                  <c:v>178.51769602176131</c:v>
                </c:pt>
                <c:pt idx="2">
                  <c:v>156.88201836110167</c:v>
                </c:pt>
                <c:pt idx="3">
                  <c:v>87.2174199251955</c:v>
                </c:pt>
                <c:pt idx="4">
                  <c:v>81.238457667460054</c:v>
                </c:pt>
                <c:pt idx="5">
                  <c:v>0</c:v>
                </c:pt>
              </c:numCache>
            </c:numRef>
          </c:val>
        </c:ser>
        <c:axId val="87218432"/>
        <c:axId val="87494656"/>
      </c:barChart>
      <c:catAx>
        <c:axId val="87218432"/>
        <c:scaling>
          <c:orientation val="minMax"/>
        </c:scaling>
        <c:axPos val="b"/>
        <c:majorTickMark val="none"/>
        <c:tickLblPos val="nextTo"/>
        <c:crossAx val="87494656"/>
        <c:crosses val="autoZero"/>
        <c:auto val="1"/>
        <c:lblAlgn val="ctr"/>
        <c:lblOffset val="100"/>
      </c:catAx>
      <c:valAx>
        <c:axId val="87494656"/>
        <c:scaling>
          <c:orientation val="minMax"/>
        </c:scaling>
        <c:axPos val="l"/>
        <c:majorGridlines/>
        <c:numFmt formatCode="_-[$$-409]* #,##0.00_ ;_-[$$-409]* \-#,##0.00\ ;_-[$$-409]* &quot;-&quot;??_ ;_-@_ " sourceLinked="1"/>
        <c:majorTickMark val="none"/>
        <c:tickLblPos val="nextTo"/>
        <c:crossAx val="8721843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Sheet1!$A$15</c:f>
              <c:strCache>
                <c:ptCount val="1"/>
                <c:pt idx="0">
                  <c:v>A-DATA</c:v>
                </c:pt>
              </c:strCache>
            </c:strRef>
          </c:tx>
          <c:cat>
            <c:strRef>
              <c:f>Sheet1!$B$14:$G$14</c:f>
              <c:strCache>
                <c:ptCount val="6"/>
                <c:pt idx="0">
                  <c:v>2010년 1분기</c:v>
                </c:pt>
                <c:pt idx="1">
                  <c:v>2010년 2분기</c:v>
                </c:pt>
                <c:pt idx="2">
                  <c:v>2010년 3분기</c:v>
                </c:pt>
                <c:pt idx="3">
                  <c:v>2010년 4분기</c:v>
                </c:pt>
                <c:pt idx="4">
                  <c:v>2011년 1분기</c:v>
                </c:pt>
                <c:pt idx="5">
                  <c:v>2011년 2분기</c:v>
                </c:pt>
              </c:strCache>
            </c:strRef>
          </c:cat>
          <c:val>
            <c:numRef>
              <c:f>Sheet1!$B$15:$G$15</c:f>
              <c:numCache>
                <c:formatCode>_-[$$-409]* #,##0.00_ ;_-[$$-409]* \-#,##0.00\ ;_-[$$-409]* "-"??_ ;_-@_ </c:formatCode>
                <c:ptCount val="6"/>
                <c:pt idx="0">
                  <c:v>19.541034042842568</c:v>
                </c:pt>
                <c:pt idx="1">
                  <c:v>14.923427514450868</c:v>
                </c:pt>
                <c:pt idx="2">
                  <c:v>12.666542264535872</c:v>
                </c:pt>
                <c:pt idx="3">
                  <c:v>-6.1934852091125467</c:v>
                </c:pt>
                <c:pt idx="4">
                  <c:v>2.5950357021421286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Sheet1!$A$16</c:f>
              <c:strCache>
                <c:ptCount val="1"/>
                <c:pt idx="0">
                  <c:v> Trenscend </c:v>
                </c:pt>
              </c:strCache>
            </c:strRef>
          </c:tx>
          <c:cat>
            <c:strRef>
              <c:f>Sheet1!$B$14:$G$14</c:f>
              <c:strCache>
                <c:ptCount val="6"/>
                <c:pt idx="0">
                  <c:v>2010년 1분기</c:v>
                </c:pt>
                <c:pt idx="1">
                  <c:v>2010년 2분기</c:v>
                </c:pt>
                <c:pt idx="2">
                  <c:v>2010년 3분기</c:v>
                </c:pt>
                <c:pt idx="3">
                  <c:v>2010년 4분기</c:v>
                </c:pt>
                <c:pt idx="4">
                  <c:v>2011년 1분기</c:v>
                </c:pt>
                <c:pt idx="5">
                  <c:v>2011년 2분기</c:v>
                </c:pt>
              </c:strCache>
            </c:strRef>
          </c:cat>
          <c:val>
            <c:numRef>
              <c:f>Sheet1!$B$16:$G$16</c:f>
              <c:numCache>
                <c:formatCode>_-[$$-409]* #,##0.00_ ;_-[$$-409]* \-#,##0.00\ ;_-[$$-409]* "-"??_ ;_-@_ </c:formatCode>
                <c:ptCount val="6"/>
                <c:pt idx="0">
                  <c:v>20.696932145528731</c:v>
                </c:pt>
                <c:pt idx="1">
                  <c:v>20.394869989799385</c:v>
                </c:pt>
                <c:pt idx="2">
                  <c:v>6.5559597959877633</c:v>
                </c:pt>
                <c:pt idx="3">
                  <c:v>12.208916368582116</c:v>
                </c:pt>
                <c:pt idx="4">
                  <c:v>16.593488690921454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Sheet1!$A$17</c:f>
              <c:strCache>
                <c:ptCount val="1"/>
                <c:pt idx="0">
                  <c:v> Phison </c:v>
                </c:pt>
              </c:strCache>
            </c:strRef>
          </c:tx>
          <c:cat>
            <c:strRef>
              <c:f>Sheet1!$B$14:$G$14</c:f>
              <c:strCache>
                <c:ptCount val="6"/>
                <c:pt idx="0">
                  <c:v>2010년 1분기</c:v>
                </c:pt>
                <c:pt idx="1">
                  <c:v>2010년 2분기</c:v>
                </c:pt>
                <c:pt idx="2">
                  <c:v>2010년 3분기</c:v>
                </c:pt>
                <c:pt idx="3">
                  <c:v>2010년 4분기</c:v>
                </c:pt>
                <c:pt idx="4">
                  <c:v>2011년 1분기</c:v>
                </c:pt>
                <c:pt idx="5">
                  <c:v>2011년 2분기</c:v>
                </c:pt>
              </c:strCache>
            </c:strRef>
          </c:cat>
          <c:val>
            <c:numRef>
              <c:f>Sheet1!$B$17:$G$17</c:f>
              <c:numCache>
                <c:formatCode>_-[$$-409]* #,##0.00_ ;_-[$$-409]* \-#,##0.00\ ;_-[$$-409]* "-"??_ ;_-@_ </c:formatCode>
                <c:ptCount val="6"/>
                <c:pt idx="0">
                  <c:v>16.937555824549474</c:v>
                </c:pt>
                <c:pt idx="1">
                  <c:v>16.568368745324719</c:v>
                </c:pt>
                <c:pt idx="2">
                  <c:v>20.814954369262153</c:v>
                </c:pt>
                <c:pt idx="3">
                  <c:v>16.430797252635163</c:v>
                </c:pt>
                <c:pt idx="4">
                  <c:v>9.9460452363141751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Sheet1!$A$18</c:f>
              <c:strCache>
                <c:ptCount val="1"/>
                <c:pt idx="0">
                  <c:v> PQI </c:v>
                </c:pt>
              </c:strCache>
            </c:strRef>
          </c:tx>
          <c:cat>
            <c:strRef>
              <c:f>Sheet1!$B$14:$G$14</c:f>
              <c:strCache>
                <c:ptCount val="6"/>
                <c:pt idx="0">
                  <c:v>2010년 1분기</c:v>
                </c:pt>
                <c:pt idx="1">
                  <c:v>2010년 2분기</c:v>
                </c:pt>
                <c:pt idx="2">
                  <c:v>2010년 3분기</c:v>
                </c:pt>
                <c:pt idx="3">
                  <c:v>2010년 4분기</c:v>
                </c:pt>
                <c:pt idx="4">
                  <c:v>2011년 1분기</c:v>
                </c:pt>
                <c:pt idx="5">
                  <c:v>2011년 2분기</c:v>
                </c:pt>
              </c:strCache>
            </c:strRef>
          </c:cat>
          <c:val>
            <c:numRef>
              <c:f>Sheet1!$B$18:$G$18</c:f>
              <c:numCache>
                <c:formatCode>_-[$$-409]* #,##0.00_ ;_-[$$-409]* \-#,##0.00\ ;_-[$$-409]* "-"??_ ;_-@_ </c:formatCode>
                <c:ptCount val="6"/>
                <c:pt idx="0">
                  <c:v>0.51457827949676982</c:v>
                </c:pt>
                <c:pt idx="1">
                  <c:v>-6.2340369670180218</c:v>
                </c:pt>
                <c:pt idx="2">
                  <c:v>-22.775002135328119</c:v>
                </c:pt>
                <c:pt idx="3">
                  <c:v>-8.8092811968718117</c:v>
                </c:pt>
                <c:pt idx="4">
                  <c:v>-0.26296361781706901</c:v>
                </c:pt>
                <c:pt idx="5">
                  <c:v>0</c:v>
                </c:pt>
              </c:numCache>
            </c:numRef>
          </c:val>
        </c:ser>
        <c:axId val="87544576"/>
        <c:axId val="87546112"/>
      </c:barChart>
      <c:catAx>
        <c:axId val="87544576"/>
        <c:scaling>
          <c:orientation val="minMax"/>
        </c:scaling>
        <c:axPos val="b"/>
        <c:majorTickMark val="none"/>
        <c:tickLblPos val="nextTo"/>
        <c:crossAx val="87546112"/>
        <c:crosses val="autoZero"/>
        <c:auto val="1"/>
        <c:lblAlgn val="ctr"/>
        <c:lblOffset val="100"/>
      </c:catAx>
      <c:valAx>
        <c:axId val="87546112"/>
        <c:scaling>
          <c:orientation val="minMax"/>
        </c:scaling>
        <c:axPos val="l"/>
        <c:majorGridlines/>
        <c:numFmt formatCode="_-[$$-409]* #,##0.00_ ;_-[$$-409]* \-#,##0.00\ ;_-[$$-409]* &quot;-&quot;??_ ;_-@_ " sourceLinked="1"/>
        <c:majorTickMark val="none"/>
        <c:tickLblPos val="nextTo"/>
        <c:crossAx val="8754457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495300</xdr:colOff>
      <xdr:row>3</xdr:row>
      <xdr:rowOff>0</xdr:rowOff>
    </xdr:from>
    <xdr:to>
      <xdr:col>14</xdr:col>
      <xdr:colOff>266700</xdr:colOff>
      <xdr:row>16</xdr:row>
      <xdr:rowOff>19050</xdr:rowOff>
    </xdr:to>
    <xdr:graphicFrame macro="">
      <xdr:nvGraphicFramePr>
        <xdr:cNvPr id="3" name="차트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504825</xdr:colOff>
      <xdr:row>17</xdr:row>
      <xdr:rowOff>104775</xdr:rowOff>
    </xdr:from>
    <xdr:to>
      <xdr:col>14</xdr:col>
      <xdr:colOff>276225</xdr:colOff>
      <xdr:row>30</xdr:row>
      <xdr:rowOff>123825</xdr:rowOff>
    </xdr:to>
    <xdr:graphicFrame macro="">
      <xdr:nvGraphicFramePr>
        <xdr:cNvPr id="4" name="차트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topLeftCell="A10" workbookViewId="0">
      <selection activeCell="G37" sqref="G37"/>
    </sheetView>
  </sheetViews>
  <sheetFormatPr defaultRowHeight="16.5"/>
  <cols>
    <col min="1" max="1" width="14.375" style="1" customWidth="1"/>
    <col min="2" max="7" width="13" style="1" bestFit="1" customWidth="1"/>
    <col min="8" max="16384" width="9" style="1"/>
  </cols>
  <sheetData>
    <row r="1" spans="1:9">
      <c r="A1" s="1" t="s">
        <v>8</v>
      </c>
    </row>
    <row r="3" spans="1:9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</row>
    <row r="4" spans="1:9">
      <c r="A4" s="1" t="s">
        <v>6</v>
      </c>
      <c r="B4" s="2">
        <f>B23/$B$21</f>
        <v>407.03328750765047</v>
      </c>
      <c r="C4" s="2">
        <f t="shared" ref="C4:G4" si="0">C23/$B$21</f>
        <v>363.95216560353617</v>
      </c>
      <c r="D4" s="2">
        <f t="shared" si="0"/>
        <v>364.596391866712</v>
      </c>
      <c r="E4" s="2">
        <f t="shared" si="0"/>
        <v>308.6824378102686</v>
      </c>
      <c r="F4" s="2">
        <f t="shared" si="0"/>
        <v>277.84151110506633</v>
      </c>
      <c r="G4" s="2">
        <f t="shared" si="0"/>
        <v>242.44553553213194</v>
      </c>
    </row>
    <row r="5" spans="1:9">
      <c r="A5" s="1" t="s">
        <v>9</v>
      </c>
      <c r="B5" s="2">
        <f t="shared" ref="B5:G5" si="1">B24/$B$21</f>
        <v>282.59395568854131</v>
      </c>
      <c r="C5" s="2">
        <f t="shared" si="1"/>
        <v>233.25329626657597</v>
      </c>
      <c r="D5" s="2">
        <f t="shared" si="1"/>
        <v>284.99304889493374</v>
      </c>
      <c r="E5" s="2">
        <f t="shared" si="1"/>
        <v>296.7237866848011</v>
      </c>
      <c r="F5" s="2">
        <f t="shared" si="1"/>
        <v>262.1324451819109</v>
      </c>
      <c r="G5" s="2">
        <f t="shared" si="1"/>
        <v>0</v>
      </c>
    </row>
    <row r="6" spans="1:9">
      <c r="A6" s="1" t="s">
        <v>10</v>
      </c>
      <c r="B6" s="2">
        <f t="shared" ref="B6:G6" si="2">B25/$B$21</f>
        <v>277.09663205712343</v>
      </c>
      <c r="C6" s="2">
        <f t="shared" si="2"/>
        <v>260.44034350221017</v>
      </c>
      <c r="D6" s="2">
        <f t="shared" si="2"/>
        <v>293.0834360013601</v>
      </c>
      <c r="E6" s="2">
        <f t="shared" si="2"/>
        <v>272.65742558313502</v>
      </c>
      <c r="F6" s="2">
        <f t="shared" si="2"/>
        <v>266.84177757225433</v>
      </c>
      <c r="G6" s="2">
        <f t="shared" si="2"/>
        <v>527.84489491062902</v>
      </c>
    </row>
    <row r="7" spans="1:9">
      <c r="A7" s="1" t="s">
        <v>11</v>
      </c>
      <c r="B7" s="2">
        <f t="shared" ref="B7:G7" si="3">B26/$B$21</f>
        <v>68.622362896973812</v>
      </c>
      <c r="C7" s="2">
        <f t="shared" si="3"/>
        <v>178.51769602176131</v>
      </c>
      <c r="D7" s="2">
        <f t="shared" si="3"/>
        <v>156.88201836110167</v>
      </c>
      <c r="E7" s="2">
        <f t="shared" si="3"/>
        <v>87.2174199251955</v>
      </c>
      <c r="F7" s="2">
        <f t="shared" si="3"/>
        <v>81.238457667460054</v>
      </c>
      <c r="G7" s="2">
        <f t="shared" si="3"/>
        <v>0</v>
      </c>
      <c r="I7" s="2"/>
    </row>
    <row r="8" spans="1:9">
      <c r="B8" s="2"/>
      <c r="C8" s="2"/>
      <c r="D8" s="2"/>
      <c r="E8" s="2"/>
      <c r="F8" s="2"/>
      <c r="G8" s="2"/>
    </row>
    <row r="12" spans="1:9">
      <c r="A12" s="1" t="s">
        <v>7</v>
      </c>
    </row>
    <row r="14" spans="1:9">
      <c r="B14" s="1" t="s">
        <v>0</v>
      </c>
      <c r="C14" s="1" t="s">
        <v>1</v>
      </c>
      <c r="D14" s="1" t="s">
        <v>2</v>
      </c>
      <c r="E14" s="1" t="s">
        <v>3</v>
      </c>
      <c r="F14" s="1" t="s">
        <v>4</v>
      </c>
      <c r="G14" s="1" t="s">
        <v>5</v>
      </c>
    </row>
    <row r="15" spans="1:9">
      <c r="A15" s="1" t="s">
        <v>6</v>
      </c>
      <c r="B15" s="2">
        <f>B34/$B$21</f>
        <v>19.541034042842568</v>
      </c>
      <c r="C15" s="2">
        <f t="shared" ref="C15:G15" si="4">C34/$B$21</f>
        <v>14.923427514450868</v>
      </c>
      <c r="D15" s="2">
        <f t="shared" si="4"/>
        <v>12.666542264535872</v>
      </c>
      <c r="E15" s="2">
        <f t="shared" si="4"/>
        <v>-6.1934852091125467</v>
      </c>
      <c r="F15" s="2">
        <f t="shared" si="4"/>
        <v>2.5950357021421286</v>
      </c>
      <c r="G15" s="2">
        <f t="shared" si="4"/>
        <v>0</v>
      </c>
    </row>
    <row r="16" spans="1:9">
      <c r="A16" s="1" t="str">
        <f>A5</f>
        <v>Trenscend</v>
      </c>
      <c r="B16" s="2">
        <f t="shared" ref="B16:G16" si="5">B35/$B$21</f>
        <v>20.696932145528731</v>
      </c>
      <c r="C16" s="2">
        <f t="shared" si="5"/>
        <v>20.394869989799385</v>
      </c>
      <c r="D16" s="2">
        <f t="shared" si="5"/>
        <v>6.5559597959877633</v>
      </c>
      <c r="E16" s="2">
        <f t="shared" si="5"/>
        <v>12.208916368582116</v>
      </c>
      <c r="F16" s="2">
        <f t="shared" si="5"/>
        <v>16.593488690921454</v>
      </c>
      <c r="G16" s="2">
        <f t="shared" si="5"/>
        <v>0</v>
      </c>
    </row>
    <row r="17" spans="1:7">
      <c r="A17" s="1" t="str">
        <f t="shared" ref="A17:A18" si="6">A6</f>
        <v>Phison</v>
      </c>
      <c r="B17" s="2">
        <f t="shared" ref="B17:G17" si="7">B36/$B$21</f>
        <v>16.937555824549474</v>
      </c>
      <c r="C17" s="2">
        <f t="shared" si="7"/>
        <v>16.568368745324719</v>
      </c>
      <c r="D17" s="2">
        <f t="shared" si="7"/>
        <v>20.814954369262153</v>
      </c>
      <c r="E17" s="2">
        <f t="shared" si="7"/>
        <v>16.430797252635163</v>
      </c>
      <c r="F17" s="2">
        <f t="shared" si="7"/>
        <v>9.9460452363141751</v>
      </c>
      <c r="G17" s="2">
        <f t="shared" si="7"/>
        <v>0</v>
      </c>
    </row>
    <row r="18" spans="1:7">
      <c r="A18" s="1" t="str">
        <f t="shared" si="6"/>
        <v>PQI</v>
      </c>
      <c r="B18" s="2">
        <f t="shared" ref="B18:G18" si="8">B37/$B$21</f>
        <v>0.51457827949676982</v>
      </c>
      <c r="C18" s="2">
        <f t="shared" si="8"/>
        <v>-6.2340369670180218</v>
      </c>
      <c r="D18" s="2">
        <f t="shared" si="8"/>
        <v>-22.775002135328119</v>
      </c>
      <c r="E18" s="2">
        <f t="shared" si="8"/>
        <v>-8.8092811968718117</v>
      </c>
      <c r="F18" s="2">
        <f t="shared" si="8"/>
        <v>-0.26296361781706901</v>
      </c>
      <c r="G18" s="2">
        <f t="shared" si="8"/>
        <v>0</v>
      </c>
    </row>
    <row r="19" spans="1:7">
      <c r="B19" s="2"/>
      <c r="C19" s="2"/>
      <c r="D19" s="2"/>
      <c r="E19" s="2"/>
      <c r="F19" s="2"/>
      <c r="G19" s="2"/>
    </row>
    <row r="21" spans="1:7">
      <c r="B21" s="1">
        <f>11764/407.04</f>
        <v>28.901336477987421</v>
      </c>
    </row>
    <row r="22" spans="1:7">
      <c r="B22" s="1" t="s">
        <v>0</v>
      </c>
      <c r="C22" s="1" t="s">
        <v>1</v>
      </c>
      <c r="D22" s="1" t="s">
        <v>2</v>
      </c>
      <c r="E22" s="1" t="s">
        <v>3</v>
      </c>
      <c r="F22" s="1" t="s">
        <v>4</v>
      </c>
      <c r="G22" s="1" t="s">
        <v>5</v>
      </c>
    </row>
    <row r="23" spans="1:7">
      <c r="A23" s="1" t="s">
        <v>6</v>
      </c>
      <c r="B23" s="2">
        <v>11763.806</v>
      </c>
      <c r="C23" s="2">
        <f>22282.51-B23</f>
        <v>10518.703999999998</v>
      </c>
      <c r="D23" s="2">
        <f>32819.833-B23-C23</f>
        <v>10537.323</v>
      </c>
      <c r="E23" s="2">
        <f>41741.168-D23-C23-B23</f>
        <v>8921.3349999999991</v>
      </c>
      <c r="F23" s="2">
        <v>8029.991</v>
      </c>
      <c r="G23" s="2">
        <f>((2535+2348+2124)*1000)/1000</f>
        <v>7007</v>
      </c>
    </row>
    <row r="24" spans="1:7">
      <c r="A24" s="1" t="s">
        <v>9</v>
      </c>
      <c r="B24" s="2">
        <v>8167.3429999999998</v>
      </c>
      <c r="C24" s="2">
        <f>14908.675-B24</f>
        <v>6741.3319999999994</v>
      </c>
      <c r="D24" s="2">
        <f>23145.355-C24-B24</f>
        <v>8236.68</v>
      </c>
      <c r="E24" s="2">
        <f>31721.069-D24-C24-B24</f>
        <v>8575.7139999999999</v>
      </c>
      <c r="F24" s="2">
        <v>7575.9780000000001</v>
      </c>
      <c r="G24" s="2">
        <v>0</v>
      </c>
    </row>
    <row r="25" spans="1:7">
      <c r="A25" s="1" t="s">
        <v>10</v>
      </c>
      <c r="B25" s="2">
        <v>8008.4629999999997</v>
      </c>
      <c r="C25" s="2">
        <f>15535.537-B25</f>
        <v>7527.0740000000005</v>
      </c>
      <c r="D25" s="2">
        <f>24006.04-C25-B25</f>
        <v>8470.5030000000006</v>
      </c>
      <c r="E25" s="2">
        <f>31886.204-D25-C25-B25</f>
        <v>7880.1640000000007</v>
      </c>
      <c r="F25" s="2">
        <v>7712.0839999999998</v>
      </c>
      <c r="G25" s="2">
        <f>(15263135-F25)/1000</f>
        <v>15255.422916</v>
      </c>
    </row>
    <row r="26" spans="1:7">
      <c r="A26" s="1" t="s">
        <v>11</v>
      </c>
      <c r="B26" s="2">
        <f>727.161+516.171+739.946</f>
        <v>1983.2779999999998</v>
      </c>
      <c r="C26" s="2">
        <v>5159.3999999999996</v>
      </c>
      <c r="D26" s="2">
        <v>4534.1000000000004</v>
      </c>
      <c r="E26" s="2">
        <v>2520.6999999999998</v>
      </c>
      <c r="F26" s="2">
        <v>2347.9</v>
      </c>
      <c r="G26" s="2">
        <v>0</v>
      </c>
    </row>
    <row r="27" spans="1:7">
      <c r="B27" s="2"/>
      <c r="C27" s="2"/>
      <c r="D27" s="2"/>
      <c r="E27" s="2"/>
      <c r="F27" s="2"/>
      <c r="G27" s="2"/>
    </row>
    <row r="31" spans="1:7">
      <c r="A31" s="1" t="s">
        <v>7</v>
      </c>
    </row>
    <row r="33" spans="1:7">
      <c r="B33" s="1" t="s">
        <v>0</v>
      </c>
      <c r="C33" s="1" t="s">
        <v>1</v>
      </c>
      <c r="D33" s="1" t="s">
        <v>2</v>
      </c>
      <c r="E33" s="1" t="s">
        <v>3</v>
      </c>
      <c r="F33" s="1" t="s">
        <v>4</v>
      </c>
      <c r="G33" s="1" t="s">
        <v>5</v>
      </c>
    </row>
    <row r="34" spans="1:7">
      <c r="A34" s="1" t="s">
        <v>6</v>
      </c>
      <c r="B34" s="2">
        <v>564.76199999999994</v>
      </c>
      <c r="C34" s="2">
        <v>431.30700000000002</v>
      </c>
      <c r="D34" s="2">
        <v>366.08</v>
      </c>
      <c r="E34" s="2">
        <v>-179</v>
      </c>
      <c r="F34" s="2">
        <v>75</v>
      </c>
      <c r="G34" s="2">
        <v>0</v>
      </c>
    </row>
    <row r="35" spans="1:7">
      <c r="A35" s="1" t="str">
        <f>A24</f>
        <v>Trenscend</v>
      </c>
      <c r="B35" s="2">
        <v>598.16899999999998</v>
      </c>
      <c r="C35" s="2">
        <f>1187.608-B35</f>
        <v>589.43899999999996</v>
      </c>
      <c r="D35" s="2">
        <f>1377.084-C35-B35</f>
        <v>189.47600000000011</v>
      </c>
      <c r="E35" s="2">
        <f>1729.938-D35-C35-B35</f>
        <v>352.85400000000004</v>
      </c>
      <c r="F35" s="2">
        <f>832.428-E35</f>
        <v>479.57399999999996</v>
      </c>
      <c r="G35" s="2">
        <v>0</v>
      </c>
    </row>
    <row r="36" spans="1:7">
      <c r="A36" s="1" t="str">
        <f t="shared" ref="A36:A37" si="9">A25</f>
        <v>Phison</v>
      </c>
      <c r="B36" s="2">
        <v>489.51799999999997</v>
      </c>
      <c r="C36" s="2">
        <f>968.366-B36</f>
        <v>478.84800000000001</v>
      </c>
      <c r="D36" s="2">
        <f>1569.946-C36-B36</f>
        <v>601.57999999999993</v>
      </c>
      <c r="E36" s="2">
        <f>2044.818-D36-C36-B36</f>
        <v>474.87200000000013</v>
      </c>
      <c r="F36" s="2">
        <f>762.326-E36</f>
        <v>287.45399999999989</v>
      </c>
      <c r="G36" s="2">
        <v>0</v>
      </c>
    </row>
    <row r="37" spans="1:7">
      <c r="A37" s="1" t="str">
        <f t="shared" si="9"/>
        <v>PQI</v>
      </c>
      <c r="B37" s="2">
        <v>14.872</v>
      </c>
      <c r="C37" s="2">
        <f>-165.3-B37</f>
        <v>-180.17200000000003</v>
      </c>
      <c r="D37" s="2">
        <f>-838.4-C37</f>
        <v>-658.22799999999995</v>
      </c>
      <c r="E37" s="2">
        <v>-254.6</v>
      </c>
      <c r="F37" s="2">
        <v>-7.6</v>
      </c>
      <c r="G37" s="2">
        <v>0</v>
      </c>
    </row>
  </sheetData>
  <phoneticPr fontId="2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hur</dc:creator>
  <cp:lastModifiedBy>hur</cp:lastModifiedBy>
  <dcterms:created xsi:type="dcterms:W3CDTF">2011-07-20T00:59:47Z</dcterms:created>
  <dcterms:modified xsi:type="dcterms:W3CDTF">2011-07-20T05:54:46Z</dcterms:modified>
</cp:coreProperties>
</file>